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23bc08d7dd28bc/Documents/ComPlus Systems/China Oil/AlphaZyme D300/Annulus Calculation/"/>
    </mc:Choice>
  </mc:AlternateContent>
  <xr:revisionPtr revIDLastSave="48" documentId="8_{5673D1A4-0A7C-49A0-A7BC-0F43B32A8927}" xr6:coauthVersionLast="47" xr6:coauthVersionMax="47" xr10:uidLastSave="{4120DB09-AA87-4533-947A-FA279985D8E0}"/>
  <bookViews>
    <workbookView xWindow="-90" yWindow="-90" windowWidth="19380" windowHeight="10260" xr2:uid="{CC326ED8-CE53-4097-9669-5E9878931A51}"/>
  </bookViews>
  <sheets>
    <sheet name="D300 - Casing Injection" sheetId="1" r:id="rId1"/>
    <sheet name="D300 - Tubing Injection" sheetId="3" r:id="rId2"/>
  </sheets>
  <definedNames>
    <definedName name="_xlnm.Print_Area" localSheetId="0">'D300 - Casing Injection'!$B$1:$N$36</definedName>
    <definedName name="_xlnm.Print_Area" localSheetId="1">'D300 - Tubing Injection'!$B$1:$N$36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K12" i="1"/>
  <c r="K6" i="3"/>
  <c r="K12" i="3" s="1"/>
  <c r="K6" i="1"/>
  <c r="K13" i="1" s="1"/>
  <c r="K4" i="3"/>
  <c r="I12" i="3" s="1"/>
  <c r="K4" i="1"/>
  <c r="I13" i="1" s="1"/>
  <c r="K14" i="3" l="1"/>
  <c r="K16" i="3" s="1"/>
  <c r="K17" i="3" s="1"/>
  <c r="K18" i="3" s="1"/>
  <c r="K14" i="1"/>
  <c r="K16" i="1" s="1"/>
  <c r="K17" i="1" s="1"/>
  <c r="K19" i="3" l="1"/>
  <c r="K21" i="3"/>
  <c r="K23" i="3" s="1"/>
  <c r="K22" i="3"/>
  <c r="K21" i="1"/>
  <c r="K19" i="1"/>
  <c r="K18" i="1"/>
  <c r="K23" i="1" l="1"/>
  <c r="K22" i="1"/>
</calcChain>
</file>

<file path=xl/sharedStrings.xml><?xml version="1.0" encoding="utf-8"?>
<sst xmlns="http://schemas.openxmlformats.org/spreadsheetml/2006/main" count="98" uniqueCount="44">
  <si>
    <t xml:space="preserve">Givens:  </t>
  </si>
  <si>
    <t>Plus</t>
  </si>
  <si>
    <t>Less</t>
  </si>
  <si>
    <t xml:space="preserve">Total Barrels </t>
  </si>
  <si>
    <t>Total Anulus in Barrels</t>
  </si>
  <si>
    <t>Application Process</t>
  </si>
  <si>
    <t>-</t>
  </si>
  <si>
    <t>Perforations are 10 perfs per meter</t>
  </si>
  <si>
    <t>Total meters of perfs are 2 meters totaling 20 perfs</t>
  </si>
  <si>
    <t>barrels</t>
  </si>
  <si>
    <t>Calculations:</t>
  </si>
  <si>
    <t>Displacement Water</t>
  </si>
  <si>
    <t xml:space="preserve"> </t>
  </si>
  <si>
    <t>Close off well and soak for a minimum of 2 weeks or 14 days.</t>
  </si>
  <si>
    <t>Feet</t>
  </si>
  <si>
    <t>Inches</t>
  </si>
  <si>
    <t>Inside Casing is =</t>
  </si>
  <si>
    <t>Total Anulus in Gallons</t>
  </si>
  <si>
    <t>Gallons of Displacement Water</t>
  </si>
  <si>
    <t>Total Sweet Water</t>
  </si>
  <si>
    <t>Total AlphaZyme D300</t>
  </si>
  <si>
    <t>Gallons of Sweet Water</t>
  </si>
  <si>
    <t>Gallons of AlphaZyme D300</t>
  </si>
  <si>
    <t>Total Anulus in Liters</t>
  </si>
  <si>
    <t>Total Sweet water</t>
  </si>
  <si>
    <t>Liters of Displacement Water</t>
  </si>
  <si>
    <t>Liters of Sweet Water</t>
  </si>
  <si>
    <t>Liters of AlphaZyme D300</t>
  </si>
  <si>
    <t>Close (plug) the tubing with tubing packers</t>
  </si>
  <si>
    <t>Additional Sweet Water maybe needed to reach optimum well pressures.</t>
  </si>
  <si>
    <t>Sweet Fresh Water can be replaced by Produced Water but should be 2% KCL and include 1 Gallon of Biocide.</t>
  </si>
  <si>
    <t>Close (plug) the casing with casing packers</t>
  </si>
  <si>
    <t>Standard Volume Multiplier</t>
  </si>
  <si>
    <t>Pump the Mixing into Anulus (into casing), with a 5000 PSI pump.</t>
  </si>
  <si>
    <t>Pump the Mixing into Anulus (into tubings), with a 5000 PSI pump.</t>
  </si>
  <si>
    <t>Of the total Anulus in Liters, Mix 20% of AlphaZyme D-300 with 80% of Sweet Water in a proper mixin tank.</t>
  </si>
  <si>
    <t>Well Depth meters =</t>
  </si>
  <si>
    <t>Outside Tubing is Millimeters =</t>
  </si>
  <si>
    <t>Outside Tubing Millimeters =</t>
  </si>
  <si>
    <t>Calculation of Annulus in Inches and Barrels for stimulation injection through the Casing</t>
  </si>
  <si>
    <t>Calculation of Annulus in Inches and Barrels for stimulation injection through the Tubing</t>
  </si>
  <si>
    <t xml:space="preserve">((5.5 x 5.5) divided by 1,029.4 = .0239) x  </t>
  </si>
  <si>
    <t>((2.87 x 2.87) divided by 1,029.4 = .008) x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</si>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</sst>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9" fontId="1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4" fontId="1" fillId="0" borderId="0" xfId="0" applyNumberFormat="1" applyFont="1" applyBorder="1"/>
    <xf numFmtId="0" fontId="3" fillId="2" borderId="0" xfId="0" applyFont="1" applyFill="1"/>
    <xf numFmtId="4" fontId="1" fillId="0" borderId="0" xfId="0" applyNumberFormat="1" applyFont="1" applyAlignment="1">
      <alignment horizontal="left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158227</xdr:colOff>
      <xdr:row>0</xdr:row>
      <xdr:rowOff>79375</xdr:rowOff>
    </xdr:from>
    <xdr:to>
      <xdr:col>13</xdr:col>
      <xdr:colOff>525408</xdr:colOff>
      <xdr:row>2</xdr:row>
      <xdr:rowOff>184917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6CFFC8F-53E5-43D3-9C35-EAA45315E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7977" y="79375"/>
          <a:ext cx="986306" cy="527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158227</xdr:colOff>
      <xdr:row>0</xdr:row>
      <xdr:rowOff>79375</xdr:rowOff>
    </xdr:from>
    <xdr:to>
      <xdr:col>13</xdr:col>
      <xdr:colOff>525408</xdr:colOff>
      <xdr:row>2</xdr:row>
      <xdr:rowOff>184917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7827233-C31A-4FCC-9068-F3DDDB414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7977" y="79375"/>
          <a:ext cx="986306" cy="527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E024-1BB3-40ED-8707-BD9F8137929A}">
  <sheetPr>
    <pageSetUpPr fitToPage="1"/>
  </sheetPr>
  <dimension ref="B2:L36"/>
  <sheetViews>
    <sheetView tabSelected="1" workbookViewId="0">
      <selection activeCell="D19" sqref="D19"/>
    </sheetView>
  </sheetViews>
  <sheetFormatPr defaultColWidth="8.86328125" defaultRowHeight="14.75" x14ac:dyDescent="0.75"/>
  <cols>
    <col min="1" max="2" width="8.86328125" style="1"/>
    <col min="3" max="3" width="12.86328125" style="1" customWidth="1"/>
    <col min="4" max="8" width="8.86328125" style="1"/>
    <col min="9" max="9" width="24.1796875" style="1" bestFit="1" customWidth="1"/>
    <col min="10" max="10" width="1.6796875" style="1" bestFit="1" customWidth="1"/>
    <col min="11" max="11" width="8.86328125" style="6"/>
    <col min="12" max="16384" width="8.86328125" style="1"/>
  </cols>
  <sheetData>
    <row r="2" spans="2:12" ht="18.5" x14ac:dyDescent="0.9">
      <c r="B2" s="2" t="s">
        <v>39</v>
      </c>
    </row>
    <row r="4" spans="2:12" x14ac:dyDescent="0.75">
      <c r="C4" s="1" t="s">
        <v>0</v>
      </c>
      <c r="D4" s="1" t="s">
        <v>36</v>
      </c>
      <c r="F4" s="9">
        <v>700</v>
      </c>
      <c r="K4" s="6">
        <f>ROUND(F4*3.281,2)</f>
        <v>2296.6999999999998</v>
      </c>
      <c r="L4" s="1" t="s">
        <v>14</v>
      </c>
    </row>
    <row r="5" spans="2:12" x14ac:dyDescent="0.75">
      <c r="D5" s="1" t="s">
        <v>16</v>
      </c>
      <c r="K5" s="9">
        <v>5.5</v>
      </c>
      <c r="L5" s="1" t="s">
        <v>15</v>
      </c>
    </row>
    <row r="6" spans="2:12" x14ac:dyDescent="0.75">
      <c r="D6" s="1" t="s">
        <v>37</v>
      </c>
      <c r="G6" s="9">
        <v>73</v>
      </c>
      <c r="K6" s="6">
        <f>ROUND(G6/25.4,2)</f>
        <v>2.87</v>
      </c>
      <c r="L6" s="1" t="s">
        <v>15</v>
      </c>
    </row>
    <row r="7" spans="2:12" x14ac:dyDescent="0.75">
      <c r="D7" s="1" t="s">
        <v>7</v>
      </c>
    </row>
    <row r="8" spans="2:12" x14ac:dyDescent="0.75">
      <c r="D8" s="1" t="s">
        <v>8</v>
      </c>
    </row>
    <row r="12" spans="2:12" x14ac:dyDescent="0.75">
      <c r="C12" s="1" t="s">
        <v>10</v>
      </c>
      <c r="D12" s="3" t="s">
        <v>1</v>
      </c>
      <c r="E12" s="11" t="s">
        <v>41</v>
      </c>
      <c r="F12" s="11"/>
      <c r="G12" s="11"/>
      <c r="H12" s="11"/>
      <c r="I12" s="10">
        <f>K4</f>
        <v>2296.6999999999998</v>
      </c>
      <c r="J12" s="1" t="s">
        <v>43</v>
      </c>
      <c r="K12" s="6">
        <f>ROUND(((K5*K5)/1029.4)*K4,2)</f>
        <v>67.489999999999995</v>
      </c>
      <c r="L12" s="1" t="s">
        <v>9</v>
      </c>
    </row>
    <row r="13" spans="2:12" x14ac:dyDescent="0.75">
      <c r="D13" s="3" t="s">
        <v>2</v>
      </c>
      <c r="E13" s="12" t="s">
        <v>42</v>
      </c>
      <c r="F13" s="12"/>
      <c r="G13" s="12"/>
      <c r="H13" s="12"/>
      <c r="I13" s="10">
        <f>K4</f>
        <v>2296.6999999999998</v>
      </c>
      <c r="J13" s="1" t="s">
        <v>43</v>
      </c>
      <c r="K13" s="7">
        <f>ROUND(((K6*K6)/1029.4)*K4,2)</f>
        <v>18.38</v>
      </c>
      <c r="L13" s="1" t="s">
        <v>9</v>
      </c>
    </row>
    <row r="14" spans="2:12" x14ac:dyDescent="0.75">
      <c r="I14" s="1" t="s">
        <v>3</v>
      </c>
      <c r="K14" s="8">
        <f>K12-K13</f>
        <v>49.11</v>
      </c>
      <c r="L14" s="1" t="s">
        <v>9</v>
      </c>
    </row>
    <row r="15" spans="2:12" x14ac:dyDescent="0.75">
      <c r="I15" s="1" t="s">
        <v>32</v>
      </c>
      <c r="K15" s="7">
        <v>1.5</v>
      </c>
    </row>
    <row r="16" spans="2:12" x14ac:dyDescent="0.75">
      <c r="I16" s="1" t="s">
        <v>4</v>
      </c>
      <c r="K16" s="6">
        <f>+K14*K15</f>
        <v>73.664999999999992</v>
      </c>
      <c r="L16" s="1" t="s">
        <v>11</v>
      </c>
    </row>
    <row r="17" spans="2:12" x14ac:dyDescent="0.75">
      <c r="I17" s="1" t="s">
        <v>17</v>
      </c>
      <c r="K17" s="6">
        <f>K16*42</f>
        <v>3093.93</v>
      </c>
      <c r="L17" s="1" t="s">
        <v>18</v>
      </c>
    </row>
    <row r="18" spans="2:12" x14ac:dyDescent="0.75">
      <c r="H18" s="5">
        <v>0.8</v>
      </c>
      <c r="I18" s="1" t="s">
        <v>19</v>
      </c>
      <c r="K18" s="6">
        <f>ROUND(K17*H18,2)</f>
        <v>2475.14</v>
      </c>
      <c r="L18" s="1" t="s">
        <v>21</v>
      </c>
    </row>
    <row r="19" spans="2:12" x14ac:dyDescent="0.75">
      <c r="H19" s="5">
        <v>0.2</v>
      </c>
      <c r="I19" s="1" t="s">
        <v>20</v>
      </c>
      <c r="K19" s="6">
        <f>ROUND(K17*H19,2)</f>
        <v>618.79</v>
      </c>
      <c r="L19" s="1" t="s">
        <v>22</v>
      </c>
    </row>
    <row r="21" spans="2:12" x14ac:dyDescent="0.75">
      <c r="I21" s="1" t="s">
        <v>23</v>
      </c>
      <c r="K21" s="6">
        <f>ROUND(K17*3.785,2)</f>
        <v>11710.53</v>
      </c>
      <c r="L21" s="1" t="s">
        <v>25</v>
      </c>
    </row>
    <row r="22" spans="2:12" x14ac:dyDescent="0.75">
      <c r="H22" s="5">
        <v>0.8</v>
      </c>
      <c r="I22" s="1" t="s">
        <v>24</v>
      </c>
      <c r="K22" s="6">
        <f>ROUND(K21*H22,2)</f>
        <v>9368.42</v>
      </c>
      <c r="L22" s="1" t="s">
        <v>26</v>
      </c>
    </row>
    <row r="23" spans="2:12" x14ac:dyDescent="0.75">
      <c r="H23" s="5">
        <v>0.2</v>
      </c>
      <c r="I23" s="1" t="s">
        <v>20</v>
      </c>
      <c r="K23" s="6">
        <f>ROUND(K21*H23,2)</f>
        <v>2342.11</v>
      </c>
      <c r="L23" s="1" t="s">
        <v>27</v>
      </c>
    </row>
    <row r="24" spans="2:12" ht="18.5" x14ac:dyDescent="0.9">
      <c r="B24" s="2" t="s">
        <v>5</v>
      </c>
    </row>
    <row r="26" spans="2:12" x14ac:dyDescent="0.75">
      <c r="B26" s="4" t="s">
        <v>6</v>
      </c>
      <c r="C26" s="1" t="s">
        <v>35</v>
      </c>
    </row>
    <row r="27" spans="2:12" x14ac:dyDescent="0.75">
      <c r="C27" s="1" t="s">
        <v>12</v>
      </c>
    </row>
    <row r="28" spans="2:12" x14ac:dyDescent="0.75">
      <c r="B28" s="4" t="s">
        <v>6</v>
      </c>
      <c r="C28" s="1" t="s">
        <v>28</v>
      </c>
    </row>
    <row r="29" spans="2:12" x14ac:dyDescent="0.75">
      <c r="C29" s="1" t="s">
        <v>12</v>
      </c>
    </row>
    <row r="30" spans="2:12" x14ac:dyDescent="0.75">
      <c r="B30" s="4" t="s">
        <v>6</v>
      </c>
      <c r="C30" s="1" t="s">
        <v>33</v>
      </c>
    </row>
    <row r="32" spans="2:12" x14ac:dyDescent="0.75">
      <c r="B32" s="4" t="s">
        <v>6</v>
      </c>
      <c r="C32" s="1" t="s">
        <v>29</v>
      </c>
    </row>
    <row r="33" spans="2:3" x14ac:dyDescent="0.75">
      <c r="B33" s="4"/>
    </row>
    <row r="34" spans="2:3" x14ac:dyDescent="0.75">
      <c r="B34" s="4" t="s">
        <v>6</v>
      </c>
      <c r="C34" s="1" t="s">
        <v>30</v>
      </c>
    </row>
    <row r="36" spans="2:3" x14ac:dyDescent="0.75">
      <c r="B36" s="4" t="s">
        <v>6</v>
      </c>
      <c r="C36" s="1" t="s">
        <v>13</v>
      </c>
    </row>
  </sheetData>
  <mergeCells count="2">
    <mergeCell ref="E12:H12"/>
    <mergeCell ref="E13:H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71E8-62DC-4AFA-A100-B6A368E30B7A}">
  <sheetPr>
    <pageSetUpPr fitToPage="1"/>
  </sheetPr>
  <dimension ref="B2:L36"/>
  <sheetViews>
    <sheetView workbookViewId="0">
      <selection activeCell="N11" sqref="N11"/>
    </sheetView>
  </sheetViews>
  <sheetFormatPr defaultColWidth="8.86328125" defaultRowHeight="14.75" x14ac:dyDescent="0.75"/>
  <cols>
    <col min="1" max="2" width="8.86328125" style="1"/>
    <col min="3" max="3" width="12.86328125" style="1" customWidth="1"/>
    <col min="4" max="8" width="8.86328125" style="1"/>
    <col min="9" max="9" width="24.1796875" style="1" bestFit="1" customWidth="1"/>
    <col min="10" max="10" width="1.6796875" style="1" bestFit="1" customWidth="1"/>
    <col min="11" max="11" width="8.86328125" style="6"/>
    <col min="12" max="16384" width="8.86328125" style="1"/>
  </cols>
  <sheetData>
    <row r="2" spans="2:12" ht="18.5" x14ac:dyDescent="0.9">
      <c r="B2" s="2" t="s">
        <v>40</v>
      </c>
    </row>
    <row r="4" spans="2:12" x14ac:dyDescent="0.75">
      <c r="C4" s="1" t="s">
        <v>0</v>
      </c>
      <c r="D4" s="1" t="s">
        <v>36</v>
      </c>
      <c r="F4" s="9">
        <v>700</v>
      </c>
      <c r="K4" s="6">
        <f>ROUND(F4*3.281,2)</f>
        <v>2296.6999999999998</v>
      </c>
      <c r="L4" s="1" t="s">
        <v>14</v>
      </c>
    </row>
    <row r="5" spans="2:12" x14ac:dyDescent="0.75">
      <c r="D5" s="1" t="s">
        <v>16</v>
      </c>
      <c r="K5" s="9">
        <v>5.5</v>
      </c>
      <c r="L5" s="1" t="s">
        <v>15</v>
      </c>
    </row>
    <row r="6" spans="2:12" x14ac:dyDescent="0.75">
      <c r="D6" s="1" t="s">
        <v>38</v>
      </c>
      <c r="G6" s="9">
        <v>73</v>
      </c>
      <c r="K6" s="6">
        <f>ROUND(G6/25.4,2)</f>
        <v>2.87</v>
      </c>
      <c r="L6" s="1" t="s">
        <v>15</v>
      </c>
    </row>
    <row r="7" spans="2:12" x14ac:dyDescent="0.75">
      <c r="D7" s="1" t="s">
        <v>7</v>
      </c>
    </row>
    <row r="8" spans="2:12" x14ac:dyDescent="0.75">
      <c r="D8" s="1" t="s">
        <v>8</v>
      </c>
    </row>
    <row r="12" spans="2:12" x14ac:dyDescent="0.75">
      <c r="C12" s="1" t="s">
        <v>10</v>
      </c>
      <c r="D12" s="3" t="s">
        <v>1</v>
      </c>
      <c r="E12" s="12" t="s">
        <v>42</v>
      </c>
      <c r="F12" s="12"/>
      <c r="G12" s="12"/>
      <c r="H12" s="12"/>
      <c r="I12" s="10">
        <f>K4</f>
        <v>2296.6999999999998</v>
      </c>
      <c r="J12" s="1" t="s">
        <v>43</v>
      </c>
      <c r="K12" s="6">
        <f>ROUND(((K6*K6)/1029.4)*K4,2)</f>
        <v>18.38</v>
      </c>
      <c r="L12" s="1" t="s">
        <v>9</v>
      </c>
    </row>
    <row r="13" spans="2:12" x14ac:dyDescent="0.75">
      <c r="D13" s="3"/>
      <c r="K13" s="7"/>
    </row>
    <row r="14" spans="2:12" x14ac:dyDescent="0.75">
      <c r="I14" s="1" t="s">
        <v>3</v>
      </c>
      <c r="K14" s="8">
        <f>K12-K13</f>
        <v>18.38</v>
      </c>
      <c r="L14" s="1" t="s">
        <v>9</v>
      </c>
    </row>
    <row r="15" spans="2:12" x14ac:dyDescent="0.75">
      <c r="I15" s="1" t="s">
        <v>32</v>
      </c>
      <c r="K15" s="7">
        <v>1.5</v>
      </c>
    </row>
    <row r="16" spans="2:12" x14ac:dyDescent="0.75">
      <c r="I16" s="1" t="s">
        <v>4</v>
      </c>
      <c r="K16" s="6">
        <f>+K14*K15</f>
        <v>27.57</v>
      </c>
      <c r="L16" s="1" t="s">
        <v>11</v>
      </c>
    </row>
    <row r="17" spans="2:12" x14ac:dyDescent="0.75">
      <c r="I17" s="1" t="s">
        <v>17</v>
      </c>
      <c r="K17" s="6">
        <f>K16*42</f>
        <v>1157.94</v>
      </c>
      <c r="L17" s="1" t="s">
        <v>18</v>
      </c>
    </row>
    <row r="18" spans="2:12" x14ac:dyDescent="0.75">
      <c r="H18" s="5">
        <v>0.8</v>
      </c>
      <c r="I18" s="1" t="s">
        <v>19</v>
      </c>
      <c r="K18" s="6">
        <f>ROUND(K17*H18,2)</f>
        <v>926.35</v>
      </c>
      <c r="L18" s="1" t="s">
        <v>21</v>
      </c>
    </row>
    <row r="19" spans="2:12" x14ac:dyDescent="0.75">
      <c r="H19" s="5">
        <v>0.2</v>
      </c>
      <c r="I19" s="1" t="s">
        <v>20</v>
      </c>
      <c r="K19" s="6">
        <f>ROUND(K17*H19,2)</f>
        <v>231.59</v>
      </c>
      <c r="L19" s="1" t="s">
        <v>22</v>
      </c>
    </row>
    <row r="21" spans="2:12" x14ac:dyDescent="0.75">
      <c r="I21" s="1" t="s">
        <v>23</v>
      </c>
      <c r="K21" s="6">
        <f>ROUND(K17*3.785,2)</f>
        <v>4382.8</v>
      </c>
      <c r="L21" s="1" t="s">
        <v>25</v>
      </c>
    </row>
    <row r="22" spans="2:12" x14ac:dyDescent="0.75">
      <c r="H22" s="5">
        <v>0.8</v>
      </c>
      <c r="I22" s="1" t="s">
        <v>24</v>
      </c>
      <c r="K22" s="6">
        <f>ROUND(K21*H22,2)</f>
        <v>3506.24</v>
      </c>
      <c r="L22" s="1" t="s">
        <v>26</v>
      </c>
    </row>
    <row r="23" spans="2:12" x14ac:dyDescent="0.75">
      <c r="H23" s="5">
        <v>0.2</v>
      </c>
      <c r="I23" s="1" t="s">
        <v>20</v>
      </c>
      <c r="K23" s="6">
        <f>ROUND(K21*H23,2)</f>
        <v>876.56</v>
      </c>
      <c r="L23" s="1" t="s">
        <v>27</v>
      </c>
    </row>
    <row r="24" spans="2:12" ht="18.5" x14ac:dyDescent="0.9">
      <c r="B24" s="2" t="s">
        <v>5</v>
      </c>
    </row>
    <row r="26" spans="2:12" x14ac:dyDescent="0.75">
      <c r="B26" s="4" t="s">
        <v>6</v>
      </c>
      <c r="C26" s="1" t="s">
        <v>35</v>
      </c>
    </row>
    <row r="27" spans="2:12" x14ac:dyDescent="0.75">
      <c r="C27" s="1" t="s">
        <v>12</v>
      </c>
    </row>
    <row r="28" spans="2:12" x14ac:dyDescent="0.75">
      <c r="B28" s="4" t="s">
        <v>6</v>
      </c>
      <c r="C28" s="1" t="s">
        <v>31</v>
      </c>
    </row>
    <row r="29" spans="2:12" x14ac:dyDescent="0.75">
      <c r="C29" s="1" t="s">
        <v>12</v>
      </c>
    </row>
    <row r="30" spans="2:12" x14ac:dyDescent="0.75">
      <c r="B30" s="4" t="s">
        <v>6</v>
      </c>
      <c r="C30" s="1" t="s">
        <v>34</v>
      </c>
    </row>
    <row r="32" spans="2:12" x14ac:dyDescent="0.75">
      <c r="B32" s="4" t="s">
        <v>6</v>
      </c>
      <c r="C32" s="1" t="s">
        <v>29</v>
      </c>
    </row>
    <row r="33" spans="2:3" x14ac:dyDescent="0.75">
      <c r="B33" s="4"/>
    </row>
    <row r="34" spans="2:3" x14ac:dyDescent="0.75">
      <c r="B34" s="4" t="s">
        <v>6</v>
      </c>
      <c r="C34" s="1" t="s">
        <v>30</v>
      </c>
    </row>
    <row r="36" spans="2:3" x14ac:dyDescent="0.75">
      <c r="B36" s="4" t="s">
        <v>6</v>
      </c>
      <c r="C36" s="1" t="s">
        <v>13</v>
      </c>
    </row>
  </sheetData>
  <mergeCells count="1">
    <mergeCell ref="E12:H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D300 - Casing Injection</vt:lpstr>
      <vt:lpstr>D300 - Tubing Injection</vt:lpstr>
      <vt:lpstr>'D300 - Casing Injection'!Area_stampa</vt:lpstr>
      <vt:lpstr>'D300 - Tubing Injection'!Area_stampa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</dc:creator>
  <cp:lastModifiedBy>Stefano Ferrari</cp:lastModifiedBy>
  <cp:lastPrinted>2022-04-16T08:21:42Z</cp:lastPrinted>
  <dcterms:created xsi:type="dcterms:W3CDTF">2022-03-25T22:34:59Z</dcterms:created>
  <dcterms:modified xsi:type="dcterms:W3CDTF">2022-04-16T08:22:13Z</dcterms:modified>
</cp:coreProperties>
</file>